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684395905add151/Documents/Gulf Coast Rental Co/Land/"/>
    </mc:Choice>
  </mc:AlternateContent>
  <xr:revisionPtr revIDLastSave="16" documentId="8_{8F6D6BEF-7201-4F73-899A-5EB86A5B8227}" xr6:coauthVersionLast="47" xr6:coauthVersionMax="47" xr10:uidLastSave="{AA42CA84-F063-4FAA-94E6-84A10DD68B47}"/>
  <bookViews>
    <workbookView xWindow="-120" yWindow="-120" windowWidth="38640" windowHeight="21120" activeTab="2" xr2:uid="{00000000-000D-0000-FFFF-FFFF00000000}"/>
  </bookViews>
  <sheets>
    <sheet name="2024" sheetId="3" r:id="rId1"/>
    <sheet name="2025" sheetId="2" r:id="rId2"/>
    <sheet name="2026" sheetId="4" r:id="rId3"/>
  </sheets>
  <calcPr calcId="191029"/>
</workbook>
</file>

<file path=xl/calcChain.xml><?xml version="1.0" encoding="utf-8"?>
<calcChain xmlns="http://schemas.openxmlformats.org/spreadsheetml/2006/main">
  <c r="D6" i="4" l="1"/>
  <c r="D5" i="4"/>
  <c r="D7" i="4"/>
  <c r="F23" i="4" l="1"/>
  <c r="E22" i="4"/>
  <c r="B22" i="4"/>
  <c r="F21" i="4"/>
  <c r="E21" i="4"/>
  <c r="E23" i="4" s="1"/>
  <c r="D20" i="4"/>
  <c r="B20" i="4"/>
  <c r="D19" i="4"/>
  <c r="B19" i="4"/>
  <c r="D18" i="4"/>
  <c r="B18" i="4"/>
  <c r="D17" i="4"/>
  <c r="D21" i="4" s="1"/>
  <c r="D23" i="4" s="1"/>
  <c r="B17" i="4"/>
  <c r="B21" i="4" s="1"/>
  <c r="B23" i="4" s="1"/>
  <c r="F13" i="4"/>
  <c r="E11" i="4"/>
  <c r="D11" i="4"/>
  <c r="B5" i="4"/>
  <c r="B5" i="2"/>
  <c r="E22" i="3"/>
  <c r="B22" i="3" s="1"/>
  <c r="F21" i="3"/>
  <c r="F23" i="3" s="1"/>
  <c r="E21" i="3"/>
  <c r="E23" i="3" s="1"/>
  <c r="D20" i="3"/>
  <c r="B20" i="3"/>
  <c r="D19" i="3"/>
  <c r="B19" i="3"/>
  <c r="D18" i="3"/>
  <c r="B18" i="3"/>
  <c r="D17" i="3"/>
  <c r="B17" i="3"/>
  <c r="F13" i="3"/>
  <c r="E11" i="3"/>
  <c r="D11" i="3"/>
  <c r="B11" i="3"/>
  <c r="B5" i="3"/>
  <c r="D18" i="2"/>
  <c r="D19" i="2"/>
  <c r="D20" i="2"/>
  <c r="E21" i="2"/>
  <c r="D17" i="2"/>
  <c r="B18" i="2"/>
  <c r="D11" i="2"/>
  <c r="E22" i="2"/>
  <c r="B22" i="2" s="1"/>
  <c r="F21" i="2"/>
  <c r="F23" i="2" s="1"/>
  <c r="B20" i="2"/>
  <c r="B19" i="2"/>
  <c r="F13" i="2"/>
  <c r="E11" i="2"/>
  <c r="B11" i="2" s="1"/>
  <c r="E13" i="4" l="1"/>
  <c r="E24" i="4"/>
  <c r="F14" i="4"/>
  <c r="F15" i="4" s="1"/>
  <c r="F24" i="4" s="1"/>
  <c r="E14" i="4"/>
  <c r="B11" i="4"/>
  <c r="B21" i="3"/>
  <c r="B23" i="3" s="1"/>
  <c r="D21" i="2"/>
  <c r="D23" i="2" s="1"/>
  <c r="D21" i="3"/>
  <c r="D23" i="3" s="1"/>
  <c r="E14" i="3"/>
  <c r="F14" i="3"/>
  <c r="F15" i="3" s="1"/>
  <c r="E24" i="3"/>
  <c r="E13" i="3"/>
  <c r="B17" i="2"/>
  <c r="B21" i="2" s="1"/>
  <c r="B23" i="2" s="1"/>
  <c r="E23" i="2"/>
  <c r="E24" i="2" s="1"/>
  <c r="E13" i="2"/>
  <c r="E15" i="4" l="1"/>
  <c r="E15" i="3"/>
  <c r="F24" i="3"/>
  <c r="F14" i="2"/>
  <c r="F15" i="2" s="1"/>
  <c r="E14" i="2"/>
  <c r="E15" i="2" s="1"/>
  <c r="F24" i="2" l="1"/>
</calcChain>
</file>

<file path=xl/sharedStrings.xml><?xml version="1.0" encoding="utf-8"?>
<sst xmlns="http://schemas.openxmlformats.org/spreadsheetml/2006/main" count="83" uniqueCount="27">
  <si>
    <r>
      <rPr>
        <b/>
        <sz val="12"/>
        <color rgb="FFFFFFFF"/>
        <rFont val="Arial"/>
        <family val="2"/>
      </rPr>
      <t>Tenants</t>
    </r>
  </si>
  <si>
    <r>
      <rPr>
        <b/>
        <sz val="10"/>
        <rFont val="Arial"/>
        <family val="2"/>
      </rPr>
      <t>SF</t>
    </r>
  </si>
  <si>
    <r>
      <rPr>
        <b/>
        <sz val="10"/>
        <rFont val="Arial"/>
        <family val="2"/>
      </rPr>
      <t>Total SF</t>
    </r>
  </si>
  <si>
    <r>
      <rPr>
        <b/>
        <sz val="12"/>
        <color rgb="FFFFFFFF"/>
        <rFont val="Arial"/>
        <family val="2"/>
      </rPr>
      <t>Income:</t>
    </r>
  </si>
  <si>
    <r>
      <rPr>
        <b/>
        <sz val="12"/>
        <color rgb="FFFFFFFF"/>
        <rFont val="Arial"/>
        <family val="2"/>
      </rPr>
      <t>Expenses:</t>
    </r>
  </si>
  <si>
    <r>
      <rPr>
        <sz val="10"/>
        <rFont val="Book Antiqua"/>
        <family val="1"/>
      </rPr>
      <t>Taxes</t>
    </r>
  </si>
  <si>
    <r>
      <rPr>
        <sz val="10"/>
        <rFont val="Book Antiqua"/>
        <family val="1"/>
      </rPr>
      <t>Insurance</t>
    </r>
  </si>
  <si>
    <r>
      <rPr>
        <sz val="10"/>
        <rFont val="Book Antiqua"/>
        <family val="1"/>
      </rPr>
      <t>…Power</t>
    </r>
  </si>
  <si>
    <r>
      <rPr>
        <b/>
        <sz val="10"/>
        <rFont val="Book Antiqua"/>
        <family val="1"/>
      </rPr>
      <t>Expenses:</t>
    </r>
  </si>
  <si>
    <r>
      <rPr>
        <b/>
        <sz val="10"/>
        <rFont val="Book Antiqua"/>
        <family val="1"/>
      </rPr>
      <t>Reimbursable Expenses:</t>
    </r>
  </si>
  <si>
    <r>
      <rPr>
        <b/>
        <sz val="10"/>
        <rFont val="Arial"/>
        <family val="2"/>
      </rPr>
      <t>Total Expenses:</t>
    </r>
  </si>
  <si>
    <t xml:space="preserve">2024 Monthly </t>
  </si>
  <si>
    <t>Cost Per Sq Ft</t>
  </si>
  <si>
    <t>Total Profit:</t>
  </si>
  <si>
    <t>Gross Income Effective Gross</t>
  </si>
  <si>
    <t>Income Total Expenses</t>
  </si>
  <si>
    <t>Net Operating Income</t>
  </si>
  <si>
    <t>Per Square Foot</t>
  </si>
  <si>
    <t>Monthly</t>
  </si>
  <si>
    <t>Water</t>
  </si>
  <si>
    <t>Storage Unit Rents</t>
  </si>
  <si>
    <t>Parking Space Rents</t>
  </si>
  <si>
    <t>Shipping Container &amp; Covered Space</t>
  </si>
  <si>
    <t>2025 YTD</t>
  </si>
  <si>
    <t>SF</t>
  </si>
  <si>
    <t>$/sf YTD</t>
  </si>
  <si>
    <t>25150 Canal Rd. Back Storage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</si>
</sst>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\$0.00"/>
    <numFmt numFmtId="165" formatCode="0;[Red]0"/>
    <numFmt numFmtId="166" formatCode="\$#,##0.00"/>
  </numFmts>
  <fonts count="14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Book Antiqua"/>
      <family val="1"/>
    </font>
    <font>
      <sz val="10"/>
      <color rgb="FF000000"/>
      <name val="Arial"/>
      <family val="2"/>
    </font>
    <font>
      <b/>
      <sz val="10"/>
      <name val="Book Antiqua"/>
      <family val="1"/>
    </font>
    <font>
      <b/>
      <sz val="12"/>
      <color rgb="FFFFFFFF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2"/>
      <color theme="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theme="0"/>
        <bgColor indexed="64"/>
      </patternFill>
    </fill>
    <fill>
      <patternFill patternType="solid">
        <fgColor rgb="FFAAE57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indent="4" shrinkToFit="1"/>
    </xf>
    <xf numFmtId="165" fontId="5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left" vertical="top" indent="1" shrinkToFit="1"/>
    </xf>
    <xf numFmtId="44" fontId="0" fillId="0" borderId="1" xfId="0" applyNumberFormat="1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 indent="2"/>
    </xf>
    <xf numFmtId="166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42" fontId="0" fillId="0" borderId="1" xfId="0" applyNumberFormat="1" applyBorder="1" applyAlignment="1">
      <alignment horizontal="left" wrapText="1"/>
    </xf>
    <xf numFmtId="42" fontId="0" fillId="0" borderId="1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42" fontId="3" fillId="0" borderId="1" xfId="0" applyNumberFormat="1" applyFont="1" applyBorder="1" applyAlignment="1">
      <alignment horizontal="center" vertical="center" shrinkToFit="1"/>
    </xf>
    <xf numFmtId="42" fontId="5" fillId="0" borderId="1" xfId="0" applyNumberFormat="1" applyFont="1" applyBorder="1" applyAlignment="1">
      <alignment horizontal="center" vertical="center" shrinkToFit="1"/>
    </xf>
    <xf numFmtId="42" fontId="4" fillId="0" borderId="1" xfId="0" applyNumberFormat="1" applyFont="1" applyBorder="1" applyAlignment="1">
      <alignment horizontal="center" vertical="center" shrinkToFit="1"/>
    </xf>
    <xf numFmtId="44" fontId="7" fillId="0" borderId="1" xfId="0" applyNumberFormat="1" applyFont="1" applyBorder="1" applyAlignment="1">
      <alignment horizontal="right" vertical="top" shrinkToFit="1"/>
    </xf>
    <xf numFmtId="44" fontId="7" fillId="0" borderId="1" xfId="0" applyNumberFormat="1" applyFont="1" applyBorder="1" applyAlignment="1">
      <alignment horizontal="right" vertical="center" shrinkToFit="1"/>
    </xf>
    <xf numFmtId="44" fontId="4" fillId="0" borderId="1" xfId="0" applyNumberFormat="1" applyFont="1" applyBorder="1" applyAlignment="1">
      <alignment horizontal="left" vertical="center" indent="3" shrinkToFit="1"/>
    </xf>
    <xf numFmtId="44" fontId="7" fillId="0" borderId="1" xfId="0" applyNumberFormat="1" applyFont="1" applyBorder="1" applyAlignment="1">
      <alignment vertical="top" shrinkToFit="1"/>
    </xf>
    <xf numFmtId="44" fontId="4" fillId="0" borderId="1" xfId="0" applyNumberFormat="1" applyFont="1" applyBorder="1" applyAlignment="1">
      <alignment horizontal="left" vertical="top" indent="3" shrinkToFit="1"/>
    </xf>
    <xf numFmtId="37" fontId="7" fillId="0" borderId="1" xfId="0" applyNumberFormat="1" applyFont="1" applyBorder="1" applyAlignment="1">
      <alignment horizontal="right" vertical="center" shrinkToFit="1"/>
    </xf>
    <xf numFmtId="37" fontId="7" fillId="0" borderId="1" xfId="0" applyNumberFormat="1" applyFont="1" applyBorder="1" applyAlignment="1">
      <alignment horizontal="right" vertical="top" shrinkToFit="1"/>
    </xf>
    <xf numFmtId="37" fontId="7" fillId="0" borderId="1" xfId="0" applyNumberFormat="1" applyFont="1" applyBorder="1" applyAlignment="1">
      <alignment vertical="top" shrinkToFit="1"/>
    </xf>
    <xf numFmtId="0" fontId="12" fillId="2" borderId="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top" wrapText="1"/>
    </xf>
    <xf numFmtId="166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left" vertical="top" wrapText="1" indent="2"/>
    </xf>
    <xf numFmtId="44" fontId="13" fillId="0" borderId="1" xfId="0" applyNumberFormat="1" applyFont="1" applyBorder="1" applyAlignment="1">
      <alignment horizontal="left" vertical="top" indent="3" shrinkToFi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microsoft.com/office/2017/10/relationships/person" Target="persons/person2.xml"/><Relationship Id="rId4" Type="http://schemas.openxmlformats.org/officeDocument/2006/relationships/theme" Target="theme/theme1.xml"/><Relationship Id="rId9" Type="http://schemas.microsoft.com/office/2017/10/relationships/person" Target="persons/person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941070</xdr:colOff>
      <xdr:row>0</xdr:row>
      <xdr:rowOff>0</xdr:rowOff>
    </xdr:from>
    <xdr:to>
      <xdr:col>6</xdr:col>
      <xdr:colOff>234315</xdr:colOff>
      <xdr:row>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B8829-44D1-4527-A202-276DB697E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2" t="29772" r="11765" b="44370"/>
        <a:stretch/>
      </xdr:blipFill>
      <xdr:spPr>
        <a:xfrm>
          <a:off x="941070" y="0"/>
          <a:ext cx="5408295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283845</xdr:colOff>
      <xdr:row>0</xdr:row>
      <xdr:rowOff>0</xdr:rowOff>
    </xdr:from>
    <xdr:to>
      <xdr:col>4</xdr:col>
      <xdr:colOff>548640</xdr:colOff>
      <xdr:row>1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5C73D4-C7A2-43CE-8456-1BAFB53CE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2" t="29772" r="11765" b="44370"/>
        <a:stretch/>
      </xdr:blipFill>
      <xdr:spPr>
        <a:xfrm>
          <a:off x="283845" y="0"/>
          <a:ext cx="4693920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283845</xdr:colOff>
      <xdr:row>0</xdr:row>
      <xdr:rowOff>0</xdr:rowOff>
    </xdr:from>
    <xdr:to>
      <xdr:col>4</xdr:col>
      <xdr:colOff>545465</xdr:colOff>
      <xdr:row>1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4A46E-924F-42A9-94B3-6DE59A743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2" t="29772" r="11765" b="44370"/>
        <a:stretch/>
      </xdr:blipFill>
      <xdr:spPr>
        <a:xfrm>
          <a:off x="283845" y="0"/>
          <a:ext cx="5186045" cy="768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B987-5D7B-464A-B9C0-62F358D38B6E}">
  <dimension ref="A1:F26"/>
  <sheetViews>
    <sheetView zoomScaleNormal="100" workbookViewId="0">
      <selection activeCell="E5" sqref="E5"/>
    </sheetView>
  </sheetViews>
  <sheetFormatPr defaultRowHeight="12.75" x14ac:dyDescent="0.2"/>
  <cols>
    <col min="1" max="1" width="34.83203125" customWidth="1"/>
    <col min="2" max="2" width="23.33203125" customWidth="1"/>
    <col min="3" max="3" width="9.6640625" bestFit="1" customWidth="1"/>
    <col min="4" max="4" width="9.6640625" customWidth="1"/>
    <col min="5" max="5" width="17" bestFit="1" customWidth="1"/>
    <col min="6" max="6" width="13.6640625" hidden="1" customWidth="1"/>
  </cols>
  <sheetData>
    <row r="1" spans="1:6" ht="55.5" customHeight="1" x14ac:dyDescent="0.2">
      <c r="A1" s="44"/>
      <c r="B1" s="44"/>
      <c r="C1" s="44"/>
      <c r="D1" s="44"/>
      <c r="E1" s="44"/>
      <c r="F1" s="1" t="s">
        <v>12</v>
      </c>
    </row>
    <row r="2" spans="1:6" ht="19.5" customHeight="1" thickBot="1" x14ac:dyDescent="0.25">
      <c r="A2" s="45" t="s">
        <v>26</v>
      </c>
      <c r="B2" s="45"/>
      <c r="C2" s="45"/>
      <c r="D2" s="45"/>
      <c r="E2" s="45"/>
      <c r="F2" s="45"/>
    </row>
    <row r="3" spans="1:6" ht="17.25" customHeight="1" thickTop="1" thickBot="1" x14ac:dyDescent="0.25">
      <c r="A3" s="46" t="s">
        <v>0</v>
      </c>
      <c r="B3" s="46"/>
      <c r="C3" s="46"/>
      <c r="D3" s="46"/>
      <c r="E3" s="46"/>
      <c r="F3" s="3"/>
    </row>
    <row r="4" spans="1:6" ht="27" customHeight="1" thickTop="1" thickBot="1" x14ac:dyDescent="0.25">
      <c r="A4" s="4"/>
      <c r="B4" s="5" t="s">
        <v>25</v>
      </c>
      <c r="C4" s="6" t="s">
        <v>1</v>
      </c>
      <c r="D4" s="6" t="s">
        <v>18</v>
      </c>
      <c r="E4" s="5">
        <v>2024</v>
      </c>
      <c r="F4" s="4" t="s">
        <v>11</v>
      </c>
    </row>
    <row r="5" spans="1:6" ht="14.25" customHeight="1" thickTop="1" thickBot="1" x14ac:dyDescent="0.25">
      <c r="A5" s="8" t="s">
        <v>20</v>
      </c>
      <c r="B5" s="9">
        <f>E5/C5</f>
        <v>8.5541666666666671</v>
      </c>
      <c r="C5" s="10">
        <v>12000</v>
      </c>
      <c r="D5" s="26">
        <v>8600</v>
      </c>
      <c r="E5" s="11">
        <v>102650</v>
      </c>
      <c r="F5" s="12">
        <v>1854</v>
      </c>
    </row>
    <row r="6" spans="1:6" ht="14.25" customHeight="1" thickTop="1" thickBot="1" x14ac:dyDescent="0.25">
      <c r="A6" s="8" t="s">
        <v>21</v>
      </c>
      <c r="B6" s="9"/>
      <c r="C6" s="10">
        <v>0</v>
      </c>
      <c r="D6" s="26">
        <v>725</v>
      </c>
      <c r="E6" s="11">
        <v>7250</v>
      </c>
      <c r="F6" s="12">
        <v>1200</v>
      </c>
    </row>
    <row r="7" spans="1:6" ht="14.25" customHeight="1" thickTop="1" thickBot="1" x14ac:dyDescent="0.25">
      <c r="A7" s="8" t="s">
        <v>22</v>
      </c>
      <c r="B7" s="9"/>
      <c r="C7" s="10">
        <v>0</v>
      </c>
      <c r="D7" s="26">
        <v>1850</v>
      </c>
      <c r="E7" s="11">
        <v>18500</v>
      </c>
      <c r="F7" s="12">
        <v>1250.0899999999999</v>
      </c>
    </row>
    <row r="8" spans="1:6" ht="14.25" customHeight="1" thickTop="1" thickBot="1" x14ac:dyDescent="0.25">
      <c r="A8" s="8"/>
      <c r="B8" s="9"/>
      <c r="C8" s="10">
        <v>0</v>
      </c>
      <c r="D8" s="27"/>
      <c r="E8" s="11"/>
      <c r="F8" s="12">
        <v>2521</v>
      </c>
    </row>
    <row r="9" spans="1:6" ht="14.25" customHeight="1" thickTop="1" thickBot="1" x14ac:dyDescent="0.25">
      <c r="A9" s="8"/>
      <c r="B9" s="9"/>
      <c r="C9" s="10">
        <v>0</v>
      </c>
      <c r="D9" s="27"/>
      <c r="E9" s="11"/>
      <c r="F9" s="12">
        <v>2433.33</v>
      </c>
    </row>
    <row r="10" spans="1:6" ht="14.25" customHeight="1" thickTop="1" thickBot="1" x14ac:dyDescent="0.25">
      <c r="A10" s="8"/>
      <c r="B10" s="4"/>
      <c r="C10" s="4"/>
      <c r="D10" s="18"/>
      <c r="E10" s="11"/>
      <c r="F10" s="12">
        <v>500</v>
      </c>
    </row>
    <row r="11" spans="1:6" ht="14.25" customHeight="1" thickTop="1" thickBot="1" x14ac:dyDescent="0.25">
      <c r="A11" s="8" t="s">
        <v>2</v>
      </c>
      <c r="B11" s="9">
        <f>E11/C11</f>
        <v>10.7</v>
      </c>
      <c r="C11" s="13">
        <v>12000</v>
      </c>
      <c r="D11" s="28">
        <f>SUM(D5:D10)</f>
        <v>11175</v>
      </c>
      <c r="E11" s="11">
        <f>SUM(E5:E10)</f>
        <v>128400</v>
      </c>
      <c r="F11" s="12"/>
    </row>
    <row r="12" spans="1:6" ht="17.25" customHeight="1" thickTop="1" thickBot="1" x14ac:dyDescent="0.25">
      <c r="A12" s="46" t="s">
        <v>3</v>
      </c>
      <c r="B12" s="46"/>
      <c r="C12" s="46"/>
      <c r="D12" s="46"/>
      <c r="E12" s="46"/>
      <c r="F12" s="4"/>
    </row>
    <row r="13" spans="1:6" ht="14.25" thickTop="1" thickBot="1" x14ac:dyDescent="0.25">
      <c r="A13" s="14" t="s">
        <v>14</v>
      </c>
      <c r="B13" s="47"/>
      <c r="C13" s="48"/>
      <c r="D13" s="23"/>
      <c r="E13" s="15">
        <f>E11</f>
        <v>128400</v>
      </c>
      <c r="F13" s="16">
        <f>SUM(F5:F10)*12</f>
        <v>117101.04000000001</v>
      </c>
    </row>
    <row r="14" spans="1:6" ht="14.25" thickTop="1" thickBot="1" x14ac:dyDescent="0.25">
      <c r="A14" s="14" t="s">
        <v>15</v>
      </c>
      <c r="B14" s="49"/>
      <c r="C14" s="50"/>
      <c r="D14" s="24"/>
      <c r="E14" s="15">
        <f>E23</f>
        <v>14639.08</v>
      </c>
      <c r="F14" s="16">
        <f>$E23</f>
        <v>14639.08</v>
      </c>
    </row>
    <row r="15" spans="1:6" s="40" customFormat="1" ht="14.25" thickTop="1" thickBot="1" x14ac:dyDescent="0.25">
      <c r="A15" s="41" t="s">
        <v>16</v>
      </c>
      <c r="B15" s="51"/>
      <c r="C15" s="52"/>
      <c r="D15" s="38"/>
      <c r="E15" s="42">
        <f>E13-E14</f>
        <v>113760.92</v>
      </c>
      <c r="F15" s="39">
        <f>F13-F14</f>
        <v>102461.96</v>
      </c>
    </row>
    <row r="16" spans="1:6" ht="17.25" customHeight="1" thickTop="1" thickBot="1" x14ac:dyDescent="0.25">
      <c r="A16" s="2" t="s">
        <v>4</v>
      </c>
      <c r="B16" s="25" t="s">
        <v>17</v>
      </c>
      <c r="C16" s="25" t="s">
        <v>24</v>
      </c>
      <c r="D16" s="25" t="s">
        <v>18</v>
      </c>
      <c r="E16" s="37">
        <v>2024</v>
      </c>
      <c r="F16" s="12"/>
    </row>
    <row r="17" spans="1:6" ht="15" customHeight="1" thickTop="1" thickBot="1" x14ac:dyDescent="0.25">
      <c r="A17" s="17" t="s">
        <v>5</v>
      </c>
      <c r="B17" s="29">
        <f>E17/C17</f>
        <v>0.61783999999999994</v>
      </c>
      <c r="C17" s="34">
        <v>12000</v>
      </c>
      <c r="D17" s="30">
        <f>E17/12</f>
        <v>617.84</v>
      </c>
      <c r="E17" s="31">
        <v>7414.08</v>
      </c>
      <c r="F17" s="18">
        <v>6155.82</v>
      </c>
    </row>
    <row r="18" spans="1:6" ht="15" customHeight="1" thickTop="1" thickBot="1" x14ac:dyDescent="0.25">
      <c r="A18" s="17" t="s">
        <v>6</v>
      </c>
      <c r="B18" s="29">
        <f>E18/12000</f>
        <v>0.3</v>
      </c>
      <c r="C18" s="34">
        <v>12000</v>
      </c>
      <c r="D18" s="30">
        <f t="shared" ref="D18:D20" si="0">E18/12</f>
        <v>300</v>
      </c>
      <c r="E18" s="31">
        <v>3600</v>
      </c>
      <c r="F18" s="18">
        <v>3400</v>
      </c>
    </row>
    <row r="19" spans="1:6" ht="30" customHeight="1" thickTop="1" thickBot="1" x14ac:dyDescent="0.25">
      <c r="A19" s="17" t="s">
        <v>19</v>
      </c>
      <c r="B19" s="29">
        <f t="shared" ref="B19:B22" si="1">E19/12000</f>
        <v>0.04</v>
      </c>
      <c r="C19" s="34">
        <v>12000</v>
      </c>
      <c r="D19" s="30">
        <f t="shared" si="0"/>
        <v>40</v>
      </c>
      <c r="E19" s="31">
        <v>480</v>
      </c>
      <c r="F19" s="19">
        <v>2400</v>
      </c>
    </row>
    <row r="20" spans="1:6" ht="15" customHeight="1" thickTop="1" thickBot="1" x14ac:dyDescent="0.25">
      <c r="A20" s="17" t="s">
        <v>7</v>
      </c>
      <c r="B20" s="29">
        <f t="shared" si="1"/>
        <v>0.26208333333333333</v>
      </c>
      <c r="C20" s="34">
        <v>12000</v>
      </c>
      <c r="D20" s="30">
        <f t="shared" si="0"/>
        <v>262.08333333333331</v>
      </c>
      <c r="E20" s="31">
        <v>3145</v>
      </c>
      <c r="F20" s="18">
        <v>1560</v>
      </c>
    </row>
    <row r="21" spans="1:6" ht="15" customHeight="1" thickTop="1" thickBot="1" x14ac:dyDescent="0.25">
      <c r="A21" s="20" t="s">
        <v>8</v>
      </c>
      <c r="B21" s="29">
        <f>SUM(B17:B20)</f>
        <v>1.2199233333333335</v>
      </c>
      <c r="C21" s="35"/>
      <c r="D21" s="29">
        <f t="shared" ref="D21" si="2">SUM(D17:D20)</f>
        <v>1219.9233333333334</v>
      </c>
      <c r="E21" s="31">
        <f>SUM(E17:E20)</f>
        <v>14639.08</v>
      </c>
      <c r="F21" s="18">
        <f>SUM(F17:F20)</f>
        <v>13515.82</v>
      </c>
    </row>
    <row r="22" spans="1:6" ht="15" customHeight="1" thickTop="1" thickBot="1" x14ac:dyDescent="0.25">
      <c r="A22" s="20" t="s">
        <v>9</v>
      </c>
      <c r="B22" s="29">
        <f t="shared" si="1"/>
        <v>0</v>
      </c>
      <c r="C22" s="34"/>
      <c r="D22" s="30">
        <v>0</v>
      </c>
      <c r="E22" s="31">
        <f t="shared" ref="E22" si="3">C22*12</f>
        <v>0</v>
      </c>
      <c r="F22" s="18"/>
    </row>
    <row r="23" spans="1:6" ht="14.25" customHeight="1" thickTop="1" thickBot="1" x14ac:dyDescent="0.25">
      <c r="A23" s="8" t="s">
        <v>10</v>
      </c>
      <c r="B23" s="32">
        <f>SUM(B21:B22)</f>
        <v>1.2199233333333335</v>
      </c>
      <c r="C23" s="36"/>
      <c r="D23" s="32">
        <f t="shared" ref="D23" si="4">SUM(D21:D22)</f>
        <v>1219.9233333333334</v>
      </c>
      <c r="E23" s="33">
        <f>E21</f>
        <v>14639.08</v>
      </c>
      <c r="F23" s="19">
        <f>F21</f>
        <v>13515.82</v>
      </c>
    </row>
    <row r="24" spans="1:6" ht="14.25" customHeight="1" thickTop="1" thickBot="1" x14ac:dyDescent="0.25">
      <c r="A24" s="21" t="s">
        <v>13</v>
      </c>
      <c r="B24" s="29"/>
      <c r="C24" s="22"/>
      <c r="D24" s="22"/>
      <c r="E24" s="33">
        <f>E11-E23</f>
        <v>113760.92</v>
      </c>
      <c r="F24" s="22">
        <f>F15</f>
        <v>102461.96</v>
      </c>
    </row>
    <row r="25" spans="1:6" ht="14.25" thickTop="1" thickBot="1" x14ac:dyDescent="0.25">
      <c r="A25" s="7"/>
      <c r="B25" s="7"/>
      <c r="C25" s="7"/>
      <c r="D25" s="7"/>
      <c r="E25" s="7"/>
      <c r="F25" s="7"/>
    </row>
    <row r="26" spans="1:6" ht="13.5" thickTop="1" x14ac:dyDescent="0.2"/>
  </sheetData>
  <mergeCells count="5">
    <mergeCell ref="A1:E1"/>
    <mergeCell ref="A2:F2"/>
    <mergeCell ref="A3:E3"/>
    <mergeCell ref="A12:E12"/>
    <mergeCell ref="B13:C15"/>
  </mergeCells>
  <pageMargins left="0.7" right="0.7" top="0.75" bottom="0.75" header="0.3" footer="0.3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3C2C-40A9-4EBC-B26F-1FA3A8BDEA35}">
  <dimension ref="A1:F26"/>
  <sheetViews>
    <sheetView zoomScaleNormal="100" workbookViewId="0">
      <selection activeCell="L37" sqref="L37"/>
    </sheetView>
  </sheetViews>
  <sheetFormatPr defaultRowHeight="12.75" x14ac:dyDescent="0.2"/>
  <cols>
    <col min="1" max="1" width="34.83203125" customWidth="1"/>
    <col min="2" max="2" width="23.33203125" customWidth="1"/>
    <col min="3" max="3" width="9.6640625" bestFit="1" customWidth="1"/>
    <col min="4" max="4" width="9.6640625" customWidth="1"/>
    <col min="5" max="5" width="17" bestFit="1" customWidth="1"/>
    <col min="6" max="6" width="13.6640625" hidden="1" customWidth="1"/>
  </cols>
  <sheetData>
    <row r="1" spans="1:6" ht="55.5" customHeight="1" x14ac:dyDescent="0.2">
      <c r="A1" s="44"/>
      <c r="B1" s="44"/>
      <c r="C1" s="44"/>
      <c r="D1" s="44"/>
      <c r="E1" s="44"/>
      <c r="F1" s="1" t="s">
        <v>12</v>
      </c>
    </row>
    <row r="2" spans="1:6" ht="19.5" customHeight="1" thickBot="1" x14ac:dyDescent="0.25">
      <c r="A2" s="45" t="s">
        <v>26</v>
      </c>
      <c r="B2" s="45"/>
      <c r="C2" s="45"/>
      <c r="D2" s="45"/>
      <c r="E2" s="45"/>
      <c r="F2" s="45"/>
    </row>
    <row r="3" spans="1:6" ht="17.25" customHeight="1" thickTop="1" thickBot="1" x14ac:dyDescent="0.25">
      <c r="A3" s="46" t="s">
        <v>0</v>
      </c>
      <c r="B3" s="46"/>
      <c r="C3" s="46"/>
      <c r="D3" s="46"/>
      <c r="E3" s="46"/>
      <c r="F3" s="3"/>
    </row>
    <row r="4" spans="1:6" ht="27" customHeight="1" thickTop="1" thickBot="1" x14ac:dyDescent="0.25">
      <c r="A4" s="4"/>
      <c r="B4" s="5" t="s">
        <v>25</v>
      </c>
      <c r="C4" s="6" t="s">
        <v>1</v>
      </c>
      <c r="D4" s="6" t="s">
        <v>18</v>
      </c>
      <c r="E4" s="5">
        <v>2025</v>
      </c>
      <c r="F4" s="4" t="s">
        <v>11</v>
      </c>
    </row>
    <row r="5" spans="1:6" ht="14.25" customHeight="1" thickTop="1" thickBot="1" x14ac:dyDescent="0.25">
      <c r="A5" s="8" t="s">
        <v>20</v>
      </c>
      <c r="B5" s="9">
        <f>E5/C5*1.2</f>
        <v>10.799999999999999</v>
      </c>
      <c r="C5" s="10">
        <v>12000</v>
      </c>
      <c r="D5" s="26">
        <v>8600</v>
      </c>
      <c r="E5" s="11">
        <v>108000</v>
      </c>
      <c r="F5" s="12">
        <v>1854</v>
      </c>
    </row>
    <row r="6" spans="1:6" ht="14.25" customHeight="1" thickTop="1" thickBot="1" x14ac:dyDescent="0.25">
      <c r="A6" s="8" t="s">
        <v>21</v>
      </c>
      <c r="B6" s="9"/>
      <c r="C6" s="10">
        <v>0</v>
      </c>
      <c r="D6" s="26">
        <v>725</v>
      </c>
      <c r="E6" s="11">
        <v>10285</v>
      </c>
      <c r="F6" s="12">
        <v>1200</v>
      </c>
    </row>
    <row r="7" spans="1:6" ht="14.25" customHeight="1" thickTop="1" thickBot="1" x14ac:dyDescent="0.25">
      <c r="A7" s="8" t="s">
        <v>22</v>
      </c>
      <c r="B7" s="9"/>
      <c r="C7" s="10">
        <v>0</v>
      </c>
      <c r="D7" s="26">
        <v>1850</v>
      </c>
      <c r="E7" s="11">
        <v>19200</v>
      </c>
      <c r="F7" s="12">
        <v>1250.0899999999999</v>
      </c>
    </row>
    <row r="8" spans="1:6" ht="14.25" customHeight="1" thickTop="1" thickBot="1" x14ac:dyDescent="0.25">
      <c r="A8" s="8"/>
      <c r="B8" s="9"/>
      <c r="C8" s="10">
        <v>0</v>
      </c>
      <c r="D8" s="27"/>
      <c r="E8" s="11"/>
      <c r="F8" s="12">
        <v>2521</v>
      </c>
    </row>
    <row r="9" spans="1:6" ht="14.25" customHeight="1" thickTop="1" thickBot="1" x14ac:dyDescent="0.25">
      <c r="A9" s="8"/>
      <c r="B9" s="9"/>
      <c r="C9" s="10">
        <v>0</v>
      </c>
      <c r="D9" s="27"/>
      <c r="E9" s="11"/>
      <c r="F9" s="12">
        <v>2433.33</v>
      </c>
    </row>
    <row r="10" spans="1:6" ht="14.25" customHeight="1" thickTop="1" thickBot="1" x14ac:dyDescent="0.25">
      <c r="A10" s="8"/>
      <c r="B10" s="4"/>
      <c r="C10" s="4"/>
      <c r="D10" s="18"/>
      <c r="E10" s="11"/>
      <c r="F10" s="12">
        <v>500</v>
      </c>
    </row>
    <row r="11" spans="1:6" ht="14.25" customHeight="1" thickTop="1" thickBot="1" x14ac:dyDescent="0.25">
      <c r="A11" s="8" t="s">
        <v>2</v>
      </c>
      <c r="B11" s="9">
        <f>E11/C11*1.2</f>
        <v>13.7485</v>
      </c>
      <c r="C11" s="13">
        <v>12000</v>
      </c>
      <c r="D11" s="28">
        <f>SUM(D5:D10)</f>
        <v>11175</v>
      </c>
      <c r="E11" s="11">
        <f>SUM(E5:E10)</f>
        <v>137485</v>
      </c>
      <c r="F11" s="12"/>
    </row>
    <row r="12" spans="1:6" ht="17.25" customHeight="1" thickTop="1" thickBot="1" x14ac:dyDescent="0.25">
      <c r="A12" s="46" t="s">
        <v>3</v>
      </c>
      <c r="B12" s="46"/>
      <c r="C12" s="46"/>
      <c r="D12" s="46"/>
      <c r="E12" s="46"/>
      <c r="F12" s="4"/>
    </row>
    <row r="13" spans="1:6" ht="14.25" thickTop="1" thickBot="1" x14ac:dyDescent="0.25">
      <c r="A13" s="14" t="s">
        <v>14</v>
      </c>
      <c r="B13" s="47"/>
      <c r="C13" s="48"/>
      <c r="D13" s="23"/>
      <c r="E13" s="15">
        <f>E11</f>
        <v>137485</v>
      </c>
      <c r="F13" s="16">
        <f>SUM(F5:F10)*12</f>
        <v>117101.04000000001</v>
      </c>
    </row>
    <row r="14" spans="1:6" ht="14.25" thickTop="1" thickBot="1" x14ac:dyDescent="0.25">
      <c r="A14" s="14" t="s">
        <v>15</v>
      </c>
      <c r="B14" s="49"/>
      <c r="C14" s="50"/>
      <c r="D14" s="24"/>
      <c r="E14" s="15">
        <f>E23</f>
        <v>14437.2</v>
      </c>
      <c r="F14" s="16">
        <f>$E23</f>
        <v>14437.2</v>
      </c>
    </row>
    <row r="15" spans="1:6" s="40" customFormat="1" ht="14.25" thickTop="1" thickBot="1" x14ac:dyDescent="0.25">
      <c r="A15" s="41" t="s">
        <v>16</v>
      </c>
      <c r="B15" s="51"/>
      <c r="C15" s="52"/>
      <c r="D15" s="38"/>
      <c r="E15" s="42">
        <f>E13-E14</f>
        <v>123047.8</v>
      </c>
      <c r="F15" s="39">
        <f>F13-F14</f>
        <v>102663.84000000001</v>
      </c>
    </row>
    <row r="16" spans="1:6" ht="17.25" customHeight="1" thickTop="1" thickBot="1" x14ac:dyDescent="0.25">
      <c r="A16" s="2" t="s">
        <v>4</v>
      </c>
      <c r="B16" s="25" t="s">
        <v>17</v>
      </c>
      <c r="C16" s="25" t="s">
        <v>24</v>
      </c>
      <c r="D16" s="25" t="s">
        <v>18</v>
      </c>
      <c r="E16" s="37" t="s">
        <v>23</v>
      </c>
      <c r="F16" s="12"/>
    </row>
    <row r="17" spans="1:6" ht="15" customHeight="1" thickTop="1" thickBot="1" x14ac:dyDescent="0.25">
      <c r="A17" s="17" t="s">
        <v>5</v>
      </c>
      <c r="B17" s="29">
        <f>E17/C17</f>
        <v>0.61750000000000005</v>
      </c>
      <c r="C17" s="34">
        <v>12000</v>
      </c>
      <c r="D17" s="30">
        <f>E17/12</f>
        <v>617.5</v>
      </c>
      <c r="E17" s="31">
        <v>7410</v>
      </c>
      <c r="F17" s="18">
        <v>6155.82</v>
      </c>
    </row>
    <row r="18" spans="1:6" ht="15" customHeight="1" thickTop="1" thickBot="1" x14ac:dyDescent="0.25">
      <c r="A18" s="17" t="s">
        <v>6</v>
      </c>
      <c r="B18" s="29">
        <f>E18/12000</f>
        <v>0.3</v>
      </c>
      <c r="C18" s="34">
        <v>12000</v>
      </c>
      <c r="D18" s="30">
        <f t="shared" ref="D18:D20" si="0">E18/12</f>
        <v>300</v>
      </c>
      <c r="E18" s="31">
        <v>3600</v>
      </c>
      <c r="F18" s="18">
        <v>3400</v>
      </c>
    </row>
    <row r="19" spans="1:6" ht="30" customHeight="1" thickTop="1" thickBot="1" x14ac:dyDescent="0.25">
      <c r="A19" s="17" t="s">
        <v>19</v>
      </c>
      <c r="B19" s="29">
        <f t="shared" ref="B19:B22" si="1">E19/12000</f>
        <v>0.04</v>
      </c>
      <c r="C19" s="34">
        <v>12000</v>
      </c>
      <c r="D19" s="30">
        <f t="shared" si="0"/>
        <v>40</v>
      </c>
      <c r="E19" s="31">
        <v>480</v>
      </c>
      <c r="F19" s="19">
        <v>2400</v>
      </c>
    </row>
    <row r="20" spans="1:6" ht="15" customHeight="1" thickTop="1" thickBot="1" x14ac:dyDescent="0.25">
      <c r="A20" s="17" t="s">
        <v>7</v>
      </c>
      <c r="B20" s="29">
        <f t="shared" si="1"/>
        <v>0.24559999999999998</v>
      </c>
      <c r="C20" s="34">
        <v>12000</v>
      </c>
      <c r="D20" s="30">
        <f t="shared" si="0"/>
        <v>245.6</v>
      </c>
      <c r="E20" s="31">
        <v>2947.2</v>
      </c>
      <c r="F20" s="18">
        <v>1560</v>
      </c>
    </row>
    <row r="21" spans="1:6" ht="15" customHeight="1" thickTop="1" thickBot="1" x14ac:dyDescent="0.25">
      <c r="A21" s="20" t="s">
        <v>8</v>
      </c>
      <c r="B21" s="29">
        <f>SUM(B17:B20)</f>
        <v>1.2031000000000001</v>
      </c>
      <c r="C21" s="35"/>
      <c r="D21" s="29">
        <f t="shared" ref="D21" si="2">SUM(D17:D20)</f>
        <v>1203.0999999999999</v>
      </c>
      <c r="E21" s="31">
        <f>SUM(E17:E20)</f>
        <v>14437.2</v>
      </c>
      <c r="F21" s="18">
        <f>SUM(F17:F20)</f>
        <v>13515.82</v>
      </c>
    </row>
    <row r="22" spans="1:6" ht="15" customHeight="1" thickTop="1" thickBot="1" x14ac:dyDescent="0.25">
      <c r="A22" s="20" t="s">
        <v>9</v>
      </c>
      <c r="B22" s="29">
        <f t="shared" si="1"/>
        <v>0</v>
      </c>
      <c r="C22" s="34"/>
      <c r="D22" s="30">
        <v>0</v>
      </c>
      <c r="E22" s="31">
        <f t="shared" ref="E22" si="3">C22*12</f>
        <v>0</v>
      </c>
      <c r="F22" s="18"/>
    </row>
    <row r="23" spans="1:6" ht="14.25" customHeight="1" thickTop="1" thickBot="1" x14ac:dyDescent="0.25">
      <c r="A23" s="8" t="s">
        <v>10</v>
      </c>
      <c r="B23" s="32">
        <f>SUM(B21:B22)</f>
        <v>1.2031000000000001</v>
      </c>
      <c r="C23" s="36"/>
      <c r="D23" s="32">
        <f t="shared" ref="D23" si="4">SUM(D21:D22)</f>
        <v>1203.0999999999999</v>
      </c>
      <c r="E23" s="33">
        <f>E21</f>
        <v>14437.2</v>
      </c>
      <c r="F23" s="19">
        <f>F21</f>
        <v>13515.82</v>
      </c>
    </row>
    <row r="24" spans="1:6" ht="14.25" customHeight="1" thickTop="1" thickBot="1" x14ac:dyDescent="0.25">
      <c r="A24" s="21" t="s">
        <v>13</v>
      </c>
      <c r="B24" s="29"/>
      <c r="C24" s="22"/>
      <c r="D24" s="22"/>
      <c r="E24" s="33">
        <f>E11-E23</f>
        <v>123047.8</v>
      </c>
      <c r="F24" s="22">
        <f>F15</f>
        <v>102663.84000000001</v>
      </c>
    </row>
    <row r="25" spans="1:6" ht="14.25" thickTop="1" thickBot="1" x14ac:dyDescent="0.25">
      <c r="A25" s="7"/>
      <c r="B25" s="7"/>
      <c r="C25" s="7"/>
      <c r="D25" s="7"/>
      <c r="E25" s="7"/>
      <c r="F25" s="7"/>
    </row>
    <row r="26" spans="1:6" ht="13.5" thickTop="1" x14ac:dyDescent="0.2"/>
  </sheetData>
  <mergeCells count="5">
    <mergeCell ref="A1:E1"/>
    <mergeCell ref="A2:F2"/>
    <mergeCell ref="A3:E3"/>
    <mergeCell ref="A12:E12"/>
    <mergeCell ref="B13:C15"/>
  </mergeCells>
  <pageMargins left="0.7" right="0.7" top="0.75" bottom="0.75" header="0.3" footer="0.3"/>
  <pageSetup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4C45-13B9-4E1D-B374-DAF5FB1D97F7}">
  <dimension ref="A1:F26"/>
  <sheetViews>
    <sheetView tabSelected="1" zoomScaleNormal="100" workbookViewId="0">
      <selection activeCell="H34" sqref="H34"/>
    </sheetView>
  </sheetViews>
  <sheetFormatPr defaultRowHeight="12.75" x14ac:dyDescent="0.2"/>
  <cols>
    <col min="1" max="1" width="34.83203125" customWidth="1"/>
    <col min="2" max="2" width="23.33203125" customWidth="1"/>
    <col min="3" max="3" width="9.6640625" bestFit="1" customWidth="1"/>
    <col min="4" max="4" width="9.6640625" customWidth="1"/>
    <col min="5" max="5" width="17" bestFit="1" customWidth="1"/>
    <col min="6" max="6" width="13.6640625" hidden="1" customWidth="1"/>
  </cols>
  <sheetData>
    <row r="1" spans="1:6" ht="55.5" customHeight="1" x14ac:dyDescent="0.2">
      <c r="A1" s="44"/>
      <c r="B1" s="44"/>
      <c r="C1" s="44"/>
      <c r="D1" s="44"/>
      <c r="E1" s="44"/>
      <c r="F1" s="1" t="s">
        <v>12</v>
      </c>
    </row>
    <row r="2" spans="1:6" ht="19.5" customHeight="1" thickBot="1" x14ac:dyDescent="0.25">
      <c r="A2" s="45" t="s">
        <v>26</v>
      </c>
      <c r="B2" s="45"/>
      <c r="C2" s="45"/>
      <c r="D2" s="45"/>
      <c r="E2" s="45"/>
      <c r="F2" s="45"/>
    </row>
    <row r="3" spans="1:6" ht="17.25" customHeight="1" thickTop="1" thickBot="1" x14ac:dyDescent="0.25">
      <c r="A3" s="46" t="s">
        <v>0</v>
      </c>
      <c r="B3" s="46"/>
      <c r="C3" s="46"/>
      <c r="D3" s="46"/>
      <c r="E3" s="46"/>
      <c r="F3" s="3"/>
    </row>
    <row r="4" spans="1:6" ht="27" customHeight="1" thickTop="1" thickBot="1" x14ac:dyDescent="0.25">
      <c r="A4" s="4"/>
      <c r="B4" s="5" t="s">
        <v>25</v>
      </c>
      <c r="C4" s="6" t="s">
        <v>1</v>
      </c>
      <c r="D4" s="6" t="s">
        <v>18</v>
      </c>
      <c r="E4" s="5">
        <v>2026</v>
      </c>
      <c r="F4" s="4" t="s">
        <v>11</v>
      </c>
    </row>
    <row r="5" spans="1:6" ht="14.25" customHeight="1" thickTop="1" thickBot="1" x14ac:dyDescent="0.25">
      <c r="A5" s="8" t="s">
        <v>20</v>
      </c>
      <c r="B5" s="9">
        <f>E5/C5*1.2</f>
        <v>13.2</v>
      </c>
      <c r="C5" s="10">
        <v>12000</v>
      </c>
      <c r="D5" s="26">
        <f t="shared" ref="D5:D6" si="0">E5/12</f>
        <v>11000</v>
      </c>
      <c r="E5" s="11">
        <v>132000</v>
      </c>
      <c r="F5" s="12">
        <v>1854</v>
      </c>
    </row>
    <row r="6" spans="1:6" ht="14.25" customHeight="1" thickTop="1" thickBot="1" x14ac:dyDescent="0.25">
      <c r="A6" s="8" t="s">
        <v>21</v>
      </c>
      <c r="B6" s="9"/>
      <c r="C6" s="10">
        <v>0</v>
      </c>
      <c r="D6" s="26">
        <f t="shared" si="0"/>
        <v>1035</v>
      </c>
      <c r="E6" s="11">
        <v>12420</v>
      </c>
      <c r="F6" s="12">
        <v>1200</v>
      </c>
    </row>
    <row r="7" spans="1:6" ht="14.25" customHeight="1" thickTop="1" thickBot="1" x14ac:dyDescent="0.25">
      <c r="A7" s="8" t="s">
        <v>22</v>
      </c>
      <c r="B7" s="9"/>
      <c r="C7" s="10">
        <v>0</v>
      </c>
      <c r="D7" s="26">
        <f>E7/12</f>
        <v>2150</v>
      </c>
      <c r="E7" s="11">
        <v>25800</v>
      </c>
      <c r="F7" s="12">
        <v>1250.0899999999999</v>
      </c>
    </row>
    <row r="8" spans="1:6" ht="14.25" customHeight="1" thickTop="1" thickBot="1" x14ac:dyDescent="0.25">
      <c r="A8" s="8"/>
      <c r="B8" s="9"/>
      <c r="C8" s="10">
        <v>0</v>
      </c>
      <c r="D8" s="27"/>
      <c r="E8" s="11"/>
      <c r="F8" s="12">
        <v>2521</v>
      </c>
    </row>
    <row r="9" spans="1:6" ht="14.25" customHeight="1" thickTop="1" thickBot="1" x14ac:dyDescent="0.25">
      <c r="A9" s="8"/>
      <c r="B9" s="9"/>
      <c r="C9" s="10">
        <v>0</v>
      </c>
      <c r="D9" s="27"/>
      <c r="E9" s="11"/>
      <c r="F9" s="12">
        <v>2433.33</v>
      </c>
    </row>
    <row r="10" spans="1:6" ht="14.25" customHeight="1" thickTop="1" thickBot="1" x14ac:dyDescent="0.25">
      <c r="A10" s="8"/>
      <c r="B10" s="4"/>
      <c r="C10" s="4"/>
      <c r="D10" s="18"/>
      <c r="E10" s="11"/>
      <c r="F10" s="12">
        <v>500</v>
      </c>
    </row>
    <row r="11" spans="1:6" ht="14.25" customHeight="1" thickTop="1" thickBot="1" x14ac:dyDescent="0.25">
      <c r="A11" s="8" t="s">
        <v>2</v>
      </c>
      <c r="B11" s="9">
        <f>E11/C11*1.2</f>
        <v>17.021999999999998</v>
      </c>
      <c r="C11" s="13">
        <v>12000</v>
      </c>
      <c r="D11" s="28">
        <f>SUM(D5:D10)</f>
        <v>14185</v>
      </c>
      <c r="E11" s="11">
        <f>SUM(E5:E10)</f>
        <v>170220</v>
      </c>
      <c r="F11" s="12"/>
    </row>
    <row r="12" spans="1:6" ht="17.25" customHeight="1" thickTop="1" thickBot="1" x14ac:dyDescent="0.25">
      <c r="A12" s="46" t="s">
        <v>3</v>
      </c>
      <c r="B12" s="46"/>
      <c r="C12" s="46"/>
      <c r="D12" s="46"/>
      <c r="E12" s="46"/>
      <c r="F12" s="4"/>
    </row>
    <row r="13" spans="1:6" ht="14.25" thickTop="1" thickBot="1" x14ac:dyDescent="0.25">
      <c r="A13" s="14" t="s">
        <v>14</v>
      </c>
      <c r="B13" s="47"/>
      <c r="C13" s="48"/>
      <c r="D13" s="23"/>
      <c r="E13" s="15">
        <f>E11</f>
        <v>170220</v>
      </c>
      <c r="F13" s="16">
        <f>SUM(F5:F10)*12</f>
        <v>117101.04000000001</v>
      </c>
    </row>
    <row r="14" spans="1:6" ht="14.25" thickTop="1" thickBot="1" x14ac:dyDescent="0.25">
      <c r="A14" s="14" t="s">
        <v>15</v>
      </c>
      <c r="B14" s="49"/>
      <c r="C14" s="50"/>
      <c r="D14" s="24"/>
      <c r="E14" s="15">
        <f>E23</f>
        <v>14437.2</v>
      </c>
      <c r="F14" s="16">
        <f>$E23</f>
        <v>14437.2</v>
      </c>
    </row>
    <row r="15" spans="1:6" s="40" customFormat="1" ht="14.25" thickTop="1" thickBot="1" x14ac:dyDescent="0.25">
      <c r="A15" s="41" t="s">
        <v>16</v>
      </c>
      <c r="B15" s="51"/>
      <c r="C15" s="52"/>
      <c r="D15" s="38"/>
      <c r="E15" s="42">
        <f>E13-E14</f>
        <v>155782.79999999999</v>
      </c>
      <c r="F15" s="39">
        <f>F13-F14</f>
        <v>102663.84000000001</v>
      </c>
    </row>
    <row r="16" spans="1:6" ht="17.25" customHeight="1" thickTop="1" thickBot="1" x14ac:dyDescent="0.25">
      <c r="A16" s="2" t="s">
        <v>4</v>
      </c>
      <c r="B16" s="25" t="s">
        <v>17</v>
      </c>
      <c r="C16" s="25" t="s">
        <v>24</v>
      </c>
      <c r="D16" s="25" t="s">
        <v>18</v>
      </c>
      <c r="E16" s="37" t="s">
        <v>23</v>
      </c>
      <c r="F16" s="12"/>
    </row>
    <row r="17" spans="1:6" ht="15" customHeight="1" thickTop="1" thickBot="1" x14ac:dyDescent="0.25">
      <c r="A17" s="17" t="s">
        <v>5</v>
      </c>
      <c r="B17" s="29">
        <f>E17/C17</f>
        <v>0.61750000000000005</v>
      </c>
      <c r="C17" s="34">
        <v>12000</v>
      </c>
      <c r="D17" s="30">
        <f>E17/12</f>
        <v>617.5</v>
      </c>
      <c r="E17" s="31">
        <v>7410</v>
      </c>
      <c r="F17" s="18">
        <v>6155.82</v>
      </c>
    </row>
    <row r="18" spans="1:6" ht="15" customHeight="1" thickTop="1" thickBot="1" x14ac:dyDescent="0.25">
      <c r="A18" s="17" t="s">
        <v>6</v>
      </c>
      <c r="B18" s="29">
        <f>E18/12000</f>
        <v>0.3</v>
      </c>
      <c r="C18" s="34">
        <v>12000</v>
      </c>
      <c r="D18" s="30">
        <f t="shared" ref="D18:D20" si="1">E18/12</f>
        <v>300</v>
      </c>
      <c r="E18" s="31">
        <v>3600</v>
      </c>
      <c r="F18" s="18">
        <v>3400</v>
      </c>
    </row>
    <row r="19" spans="1:6" ht="30" customHeight="1" thickTop="1" thickBot="1" x14ac:dyDescent="0.25">
      <c r="A19" s="17" t="s">
        <v>19</v>
      </c>
      <c r="B19" s="29">
        <f t="shared" ref="B19:B22" si="2">E19/12000</f>
        <v>0.04</v>
      </c>
      <c r="C19" s="34">
        <v>12000</v>
      </c>
      <c r="D19" s="30">
        <f t="shared" si="1"/>
        <v>40</v>
      </c>
      <c r="E19" s="31">
        <v>480</v>
      </c>
      <c r="F19" s="19">
        <v>2400</v>
      </c>
    </row>
    <row r="20" spans="1:6" ht="15" customHeight="1" thickTop="1" thickBot="1" x14ac:dyDescent="0.25">
      <c r="A20" s="17" t="s">
        <v>7</v>
      </c>
      <c r="B20" s="29">
        <f t="shared" si="2"/>
        <v>0.24559999999999998</v>
      </c>
      <c r="C20" s="34">
        <v>12000</v>
      </c>
      <c r="D20" s="30">
        <f t="shared" si="1"/>
        <v>245.6</v>
      </c>
      <c r="E20" s="31">
        <v>2947.2</v>
      </c>
      <c r="F20" s="18">
        <v>1560</v>
      </c>
    </row>
    <row r="21" spans="1:6" ht="15" customHeight="1" thickTop="1" thickBot="1" x14ac:dyDescent="0.25">
      <c r="A21" s="20" t="s">
        <v>8</v>
      </c>
      <c r="B21" s="29">
        <f>SUM(B17:B20)</f>
        <v>1.2031000000000001</v>
      </c>
      <c r="C21" s="35"/>
      <c r="D21" s="29">
        <f t="shared" ref="D21" si="3">SUM(D17:D20)</f>
        <v>1203.0999999999999</v>
      </c>
      <c r="E21" s="31">
        <f>SUM(E17:E20)</f>
        <v>14437.2</v>
      </c>
      <c r="F21" s="18">
        <f>SUM(F17:F20)</f>
        <v>13515.82</v>
      </c>
    </row>
    <row r="22" spans="1:6" ht="15" customHeight="1" thickTop="1" thickBot="1" x14ac:dyDescent="0.25">
      <c r="A22" s="20" t="s">
        <v>9</v>
      </c>
      <c r="B22" s="29">
        <f t="shared" si="2"/>
        <v>0</v>
      </c>
      <c r="C22" s="34"/>
      <c r="D22" s="30">
        <v>0</v>
      </c>
      <c r="E22" s="31">
        <f t="shared" ref="E22" si="4">C22*12</f>
        <v>0</v>
      </c>
      <c r="F22" s="18"/>
    </row>
    <row r="23" spans="1:6" ht="14.25" customHeight="1" thickTop="1" thickBot="1" x14ac:dyDescent="0.25">
      <c r="A23" s="8" t="s">
        <v>10</v>
      </c>
      <c r="B23" s="32">
        <f>SUM(B21:B22)</f>
        <v>1.2031000000000001</v>
      </c>
      <c r="C23" s="36"/>
      <c r="D23" s="32">
        <f t="shared" ref="D23" si="5">SUM(D21:D22)</f>
        <v>1203.0999999999999</v>
      </c>
      <c r="E23" s="33">
        <f>E21</f>
        <v>14437.2</v>
      </c>
      <c r="F23" s="19">
        <f>F21</f>
        <v>13515.82</v>
      </c>
    </row>
    <row r="24" spans="1:6" ht="14.25" customHeight="1" thickTop="1" thickBot="1" x14ac:dyDescent="0.25">
      <c r="A24" s="21" t="s">
        <v>13</v>
      </c>
      <c r="B24" s="29"/>
      <c r="C24" s="22"/>
      <c r="D24" s="22"/>
      <c r="E24" s="43">
        <f>E11-E23</f>
        <v>155782.79999999999</v>
      </c>
      <c r="F24" s="22">
        <f>F15</f>
        <v>102663.84000000001</v>
      </c>
    </row>
    <row r="25" spans="1:6" ht="14.25" thickTop="1" thickBot="1" x14ac:dyDescent="0.25">
      <c r="A25" s="7"/>
      <c r="B25" s="7"/>
      <c r="C25" s="7"/>
      <c r="D25" s="7"/>
      <c r="E25" s="7"/>
      <c r="F25" s="7"/>
    </row>
    <row r="26" spans="1:6" ht="13.5" thickTop="1" x14ac:dyDescent="0.2"/>
  </sheetData>
  <mergeCells count="5">
    <mergeCell ref="A1:E1"/>
    <mergeCell ref="A2:F2"/>
    <mergeCell ref="A3:E3"/>
    <mergeCell ref="A12:E12"/>
    <mergeCell ref="B13:C15"/>
  </mergeCells>
  <pageMargins left="0.7" right="0.7" top="0.75" bottom="0.75" header="0.3" footer="0.3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tater harris</cp:lastModifiedBy>
  <cp:lastPrinted>2025-01-08T19:45:13Z</cp:lastPrinted>
  <dcterms:created xsi:type="dcterms:W3CDTF">2024-05-16T12:48:55Z</dcterms:created>
  <dcterms:modified xsi:type="dcterms:W3CDTF">2025-11-21T17:28:25Z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2024-04-18T00:00:00Z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2024-05-16T00:00:00Z</vt:filetime>
  </property>
  <property fmtid="{D5CDD505-2E9C-101B-9397-08002B2CF9AE}" pid="5" name="Producer">
    <vt:lpwstr>Microsoft® Excel® for Microsoft 365</vt:lpwstr>
  </property>
</Properties>
</file>